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inform08\Desktop\"/>
    </mc:Choice>
  </mc:AlternateContent>
  <xr:revisionPtr revIDLastSave="0" documentId="8_{68B3DA73-CBB7-4607-A861-CD20891242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3" sheetId="1" r:id="rId1"/>
    <sheet name="2024" sheetId="2" r:id="rId2"/>
    <sheet name="20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I8" i="2" s="1"/>
  <c r="I9" i="2"/>
  <c r="I5" i="2"/>
  <c r="D20" i="2"/>
  <c r="D25" i="2"/>
  <c r="D23" i="2"/>
  <c r="D19" i="2"/>
  <c r="D16" i="2"/>
  <c r="D12" i="2"/>
  <c r="D11" i="2" s="1"/>
  <c r="D14" i="2"/>
  <c r="C28" i="3"/>
  <c r="C30" i="3" s="1"/>
  <c r="D25" i="3"/>
  <c r="D23" i="3"/>
  <c r="D21" i="3"/>
  <c r="D15" i="3"/>
  <c r="D13" i="3"/>
  <c r="D11" i="3"/>
  <c r="D6" i="3"/>
  <c r="I5" i="3"/>
  <c r="I2" i="3"/>
  <c r="I7" i="3" s="1"/>
  <c r="C28" i="2"/>
  <c r="C30" i="2" s="1"/>
  <c r="D21" i="2"/>
  <c r="D13" i="2"/>
  <c r="D6" i="2"/>
  <c r="I2" i="2"/>
  <c r="I7" i="2" s="1"/>
  <c r="C27" i="1"/>
  <c r="C29" i="1" s="1"/>
  <c r="D25" i="1"/>
  <c r="D23" i="1"/>
  <c r="D21" i="1"/>
  <c r="D20" i="1"/>
  <c r="D19" i="1"/>
  <c r="D18" i="1"/>
  <c r="D13" i="1"/>
  <c r="I11" i="1"/>
  <c r="D11" i="1"/>
  <c r="D6" i="1"/>
  <c r="I3" i="1"/>
  <c r="I5" i="1" s="1"/>
  <c r="I2" i="1"/>
  <c r="I7" i="1" s="1"/>
  <c r="I8" i="3" l="1"/>
  <c r="I12" i="3" s="1"/>
  <c r="I13" i="3" s="1"/>
  <c r="I12" i="2"/>
  <c r="I13" i="2" s="1"/>
  <c r="D15" i="2"/>
  <c r="D10" i="2" s="1"/>
  <c r="D28" i="2" s="1"/>
  <c r="D15" i="1"/>
  <c r="D10" i="1" s="1"/>
  <c r="D27" i="1" s="1"/>
  <c r="D10" i="3"/>
  <c r="D28" i="3"/>
  <c r="D30" i="3" s="1"/>
  <c r="D29" i="1"/>
  <c r="I9" i="1"/>
  <c r="I12" i="1" s="1"/>
  <c r="I13" i="1" s="1"/>
  <c r="D30" i="2" l="1"/>
</calcChain>
</file>

<file path=xl/sharedStrings.xml><?xml version="1.0" encoding="utf-8"?>
<sst xmlns="http://schemas.openxmlformats.org/spreadsheetml/2006/main" count="105" uniqueCount="38">
  <si>
    <t>ACTIVO</t>
  </si>
  <si>
    <t>Remanente ejercicio anterior</t>
  </si>
  <si>
    <t>Tesorería</t>
  </si>
  <si>
    <t>INGRESOS</t>
  </si>
  <si>
    <t>TOTAL ACTIVO</t>
  </si>
  <si>
    <t>Ingresos del período declarado</t>
  </si>
  <si>
    <t>Subvenciones/asignaciones</t>
  </si>
  <si>
    <t>PASIVO</t>
  </si>
  <si>
    <t>Otros ingresos</t>
  </si>
  <si>
    <t>GASTOS</t>
  </si>
  <si>
    <t>Gastos del período declarado</t>
  </si>
  <si>
    <t>H.P. acredora por IRPF</t>
  </si>
  <si>
    <t>Servicios profesionales</t>
  </si>
  <si>
    <t>Acreedores comerciales</t>
  </si>
  <si>
    <t>TOTAL PASIVO</t>
  </si>
  <si>
    <t>Servicios bancarios</t>
  </si>
  <si>
    <t>Comisiones bancarios y asimilados</t>
  </si>
  <si>
    <t>Gastos funcionamiento Grupo Municipal</t>
  </si>
  <si>
    <t>Comunicación redes sociales</t>
  </si>
  <si>
    <t>Utilización de medios y recursos externos</t>
  </si>
  <si>
    <t>Suministros</t>
  </si>
  <si>
    <t>Material de oficina, informática y as</t>
  </si>
  <si>
    <t>Otros servicios</t>
  </si>
  <si>
    <t>Excedente/Déficit ejercicio</t>
  </si>
  <si>
    <t>Excedente acumulado</t>
  </si>
  <si>
    <t>Comunicaciones. Radio y Prensa y TV</t>
  </si>
  <si>
    <t>Remanente anterior</t>
  </si>
  <si>
    <t>Tasas y tributos</t>
  </si>
  <si>
    <t>Gastos viajes de miembros y reuniones</t>
  </si>
  <si>
    <t>Deudores</t>
  </si>
  <si>
    <t>Excedente/déficit 31/12/2023</t>
  </si>
  <si>
    <t>Servicios profesionales externos</t>
  </si>
  <si>
    <t>Alquileres y asimilados</t>
  </si>
  <si>
    <t>Actos Sociales y organización eventos</t>
  </si>
  <si>
    <t>Excedente/déficit 31/12/2024</t>
  </si>
  <si>
    <t>Excedente/déficit 31/12/2025</t>
  </si>
  <si>
    <t>Excedente/deficit acumulado</t>
  </si>
  <si>
    <t>Excedente/Deficit 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</si>
</sst>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2" fillId="2" borderId="4" xfId="0" applyNumberFormat="1" applyFont="1" applyFill="1" applyBorder="1"/>
    <xf numFmtId="0" fontId="2" fillId="2" borderId="2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/>
    <xf numFmtId="4" fontId="1" fillId="0" borderId="9" xfId="0" applyNumberFormat="1" applyFont="1" applyBorder="1"/>
    <xf numFmtId="4" fontId="1" fillId="0" borderId="0" xfId="0" applyNumberFormat="1" applyFont="1"/>
    <xf numFmtId="0" fontId="1" fillId="0" borderId="10" xfId="0" applyFont="1" applyBorder="1"/>
    <xf numFmtId="0" fontId="4" fillId="0" borderId="10" xfId="0" applyFont="1" applyBorder="1"/>
    <xf numFmtId="4" fontId="1" fillId="0" borderId="10" xfId="0" applyNumberFormat="1" applyFont="1" applyBorder="1"/>
    <xf numFmtId="4" fontId="5" fillId="0" borderId="10" xfId="0" applyNumberFormat="1" applyFont="1" applyBorder="1"/>
    <xf numFmtId="4" fontId="2" fillId="3" borderId="1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4" fontId="2" fillId="2" borderId="4" xfId="0" applyNumberFormat="1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1" fillId="4" borderId="3" xfId="0" applyFont="1" applyFill="1" applyBorder="1"/>
    <xf numFmtId="4" fontId="2" fillId="4" borderId="12" xfId="0" applyNumberFormat="1" applyFont="1" applyFill="1" applyBorder="1"/>
    <xf numFmtId="0" fontId="1" fillId="0" borderId="13" xfId="0" applyFont="1" applyBorder="1"/>
    <xf numFmtId="4" fontId="1" fillId="0" borderId="14" xfId="0" applyNumberFormat="1" applyFont="1" applyBorder="1"/>
    <xf numFmtId="0" fontId="2" fillId="0" borderId="13" xfId="0" applyFont="1" applyBorder="1"/>
    <xf numFmtId="4" fontId="1" fillId="0" borderId="13" xfId="0" applyNumberFormat="1" applyFont="1" applyBorder="1"/>
    <xf numFmtId="0" fontId="2" fillId="5" borderId="1" xfId="0" applyFont="1" applyFill="1" applyBorder="1"/>
    <xf numFmtId="0" fontId="2" fillId="5" borderId="2" xfId="0" applyFont="1" applyFill="1" applyBorder="1"/>
    <xf numFmtId="0" fontId="1" fillId="5" borderId="2" xfId="0" applyFont="1" applyFill="1" applyBorder="1"/>
    <xf numFmtId="4" fontId="2" fillId="5" borderId="12" xfId="0" applyNumberFormat="1" applyFont="1" applyFill="1" applyBorder="1"/>
    <xf numFmtId="4" fontId="6" fillId="0" borderId="0" xfId="0" applyNumberFormat="1" applyFont="1"/>
    <xf numFmtId="0" fontId="2" fillId="0" borderId="0" xfId="0" applyFont="1"/>
    <xf numFmtId="4" fontId="2" fillId="0" borderId="0" xfId="0" applyNumberFormat="1" applyFont="1"/>
    <xf numFmtId="14" fontId="4" fillId="4" borderId="3" xfId="0" applyNumberFormat="1" applyFont="1" applyFill="1" applyBorder="1"/>
    <xf numFmtId="39" fontId="7" fillId="0" borderId="13" xfId="0" applyNumberFormat="1" applyFont="1" applyBorder="1"/>
    <xf numFmtId="4" fontId="7" fillId="4" borderId="12" xfId="0" applyNumberFormat="1" applyFont="1" applyFill="1" applyBorder="1"/>
    <xf numFmtId="0" fontId="1" fillId="0" borderId="15" xfId="0" applyFont="1" applyBorder="1"/>
    <xf numFmtId="4" fontId="1" fillId="0" borderId="16" xfId="0" applyNumberFormat="1" applyFont="1" applyBorder="1"/>
    <xf numFmtId="0" fontId="1" fillId="3" borderId="1" xfId="0" applyFont="1" applyFill="1" applyBorder="1"/>
    <xf numFmtId="0" fontId="2" fillId="3" borderId="2" xfId="0" applyFont="1" applyFill="1" applyBorder="1"/>
    <xf numFmtId="14" fontId="4" fillId="3" borderId="3" xfId="0" applyNumberFormat="1" applyFont="1" applyFill="1" applyBorder="1"/>
    <xf numFmtId="4" fontId="7" fillId="3" borderId="12" xfId="0" applyNumberFormat="1" applyFont="1" applyFill="1" applyBorder="1"/>
    <xf numFmtId="14" fontId="3" fillId="7" borderId="7" xfId="0" applyNumberFormat="1" applyFont="1" applyFill="1" applyBorder="1" applyAlignment="1">
      <alignment horizontal="center"/>
    </xf>
    <xf numFmtId="4" fontId="1" fillId="6" borderId="9" xfId="0" applyNumberFormat="1" applyFont="1" applyFill="1" applyBorder="1"/>
    <xf numFmtId="4" fontId="8" fillId="0" borderId="0" xfId="0" applyNumberFormat="1" applyFont="1"/>
    <xf numFmtId="0" fontId="2" fillId="8" borderId="9" xfId="0" applyFont="1" applyFill="1" applyBorder="1"/>
    <xf numFmtId="0" fontId="1" fillId="8" borderId="9" xfId="0" applyFont="1" applyFill="1" applyBorder="1"/>
    <xf numFmtId="4" fontId="1" fillId="8" borderId="9" xfId="0" applyNumberFormat="1" applyFont="1" applyFill="1" applyBorder="1"/>
    <xf numFmtId="4" fontId="1" fillId="8" borderId="13" xfId="0" applyNumberFormat="1" applyFont="1" applyFill="1" applyBorder="1"/>
    <xf numFmtId="0" fontId="1" fillId="8" borderId="0" xfId="0" applyFont="1" applyFill="1"/>
    <xf numFmtId="4" fontId="1" fillId="8" borderId="0" xfId="0" applyNumberFormat="1" applyFont="1" applyFill="1"/>
    <xf numFmtId="4" fontId="4" fillId="8" borderId="0" xfId="0" applyNumberFormat="1" applyFont="1" applyFill="1"/>
    <xf numFmtId="4" fontId="5" fillId="8" borderId="0" xfId="0" applyNumberFormat="1" applyFont="1" applyFill="1"/>
    <xf numFmtId="4" fontId="1" fillId="8" borderId="10" xfId="0" applyNumberFormat="1" applyFont="1" applyFill="1" applyBorder="1"/>
    <xf numFmtId="4" fontId="7" fillId="0" borderId="8" xfId="0" applyNumberFormat="1" applyFont="1" applyBorder="1"/>
    <xf numFmtId="4" fontId="7" fillId="0" borderId="9" xfId="0" applyNumberFormat="1" applyFont="1" applyBorder="1"/>
    <xf numFmtId="14" fontId="4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10" fillId="9" borderId="2" xfId="0" applyFont="1" applyFill="1" applyBorder="1"/>
    <xf numFmtId="0" fontId="9" fillId="9" borderId="3" xfId="0" applyFont="1" applyFill="1" applyBorder="1"/>
    <xf numFmtId="14" fontId="10" fillId="9" borderId="4" xfId="0" applyNumberFormat="1" applyFont="1" applyFill="1" applyBorder="1" applyAlignment="1">
      <alignment horizontal="center"/>
    </xf>
    <xf numFmtId="14" fontId="10" fillId="9" borderId="4" xfId="0" applyNumberFormat="1" applyFont="1" applyFill="1" applyBorder="1"/>
    <xf numFmtId="0" fontId="10" fillId="9" borderId="1" xfId="0" applyFont="1" applyFill="1" applyBorder="1"/>
    <xf numFmtId="0" fontId="10" fillId="9" borderId="3" xfId="0" applyFont="1" applyFill="1" applyBorder="1"/>
    <xf numFmtId="4" fontId="10" fillId="9" borderId="4" xfId="0" applyNumberFormat="1" applyFont="1" applyFill="1" applyBorder="1"/>
    <xf numFmtId="4" fontId="10" fillId="9" borderId="1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mon/Desktop/A.-%20DOCUMENTACION.%20GESTION/CESAR%20REMON%20SAENZ/0001.-%20GRUPO%20MUNICIPAL%20POPULAR/Grupo%20Municipal%20Popular%202024/Justificaciones%20anuales/BSS2024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D"/>
      <sheetName val="3D"/>
    </sheetNames>
    <sheetDataSet>
      <sheetData sheetId="0">
        <row r="85">
          <cell r="H85">
            <v>4318.22</v>
          </cell>
        </row>
        <row r="87">
          <cell r="H87">
            <v>48654.1</v>
          </cell>
        </row>
        <row r="90">
          <cell r="H90">
            <v>208.66</v>
          </cell>
        </row>
        <row r="94">
          <cell r="H94">
            <v>37192.85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3"/>
  <sheetViews>
    <sheetView workbookViewId="0">
      <selection sqref="A1:XFD1048576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425781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45291</v>
      </c>
      <c r="F2" s="2"/>
      <c r="G2" s="6" t="s">
        <v>0</v>
      </c>
      <c r="H2" s="4"/>
      <c r="I2" s="5">
        <f>+D2</f>
        <v>45291</v>
      </c>
    </row>
    <row r="3" spans="1:12" ht="19.5" thickBot="1" x14ac:dyDescent="0.35">
      <c r="A3" s="7"/>
      <c r="B3" s="8" t="s">
        <v>1</v>
      </c>
      <c r="C3" s="47">
        <v>45097</v>
      </c>
      <c r="D3" s="9">
        <v>0</v>
      </c>
      <c r="F3" s="10">
        <v>57</v>
      </c>
      <c r="G3" s="11" t="s">
        <v>2</v>
      </c>
      <c r="H3" s="12"/>
      <c r="I3" s="13">
        <f>100.42+29440.81</f>
        <v>29541.23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/>
    </row>
    <row r="5" spans="1:12" ht="19.5" thickBot="1" x14ac:dyDescent="0.35">
      <c r="A5" s="15"/>
      <c r="B5" s="15"/>
      <c r="D5" s="19" t="s">
        <v>3</v>
      </c>
      <c r="F5" s="20"/>
      <c r="G5" s="6" t="s">
        <v>4</v>
      </c>
      <c r="H5" s="21"/>
      <c r="I5" s="22">
        <f>+I4+I3</f>
        <v>29541.23</v>
      </c>
    </row>
    <row r="6" spans="1:12" ht="19.5" thickBot="1" x14ac:dyDescent="0.35">
      <c r="A6" s="23"/>
      <c r="B6" s="24" t="s">
        <v>5</v>
      </c>
      <c r="C6" s="25"/>
      <c r="D6" s="26">
        <f>+D7+D8</f>
        <v>127450</v>
      </c>
    </row>
    <row r="7" spans="1:12" ht="19.5" thickBot="1" x14ac:dyDescent="0.35">
      <c r="A7" s="12">
        <v>700</v>
      </c>
      <c r="B7" s="12" t="s">
        <v>6</v>
      </c>
      <c r="C7" s="12"/>
      <c r="D7" s="13">
        <v>127450</v>
      </c>
      <c r="F7" s="2"/>
      <c r="G7" s="6" t="s">
        <v>7</v>
      </c>
      <c r="H7" s="4"/>
      <c r="I7" s="5">
        <f>+I2</f>
        <v>45291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1">
        <v>101</v>
      </c>
      <c r="G8" s="11" t="s">
        <v>26</v>
      </c>
      <c r="H8" s="12"/>
      <c r="I8" s="13">
        <v>0</v>
      </c>
    </row>
    <row r="9" spans="1:12" ht="19.5" thickBot="1" x14ac:dyDescent="0.35">
      <c r="A9" s="15"/>
      <c r="B9" s="15"/>
      <c r="D9" s="19" t="s">
        <v>9</v>
      </c>
      <c r="F9" s="29">
        <v>129</v>
      </c>
      <c r="G9" s="29" t="s">
        <v>30</v>
      </c>
      <c r="H9" s="27"/>
      <c r="I9" s="39">
        <f>+D27</f>
        <v>-823.03000000001339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128273.03000000001</v>
      </c>
      <c r="F10" s="29">
        <v>475</v>
      </c>
      <c r="G10" s="29" t="s">
        <v>11</v>
      </c>
      <c r="H10" s="27"/>
      <c r="I10" s="30">
        <v>804.5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16387.5</v>
      </c>
      <c r="F11" s="29">
        <v>410</v>
      </c>
      <c r="G11" s="29" t="s">
        <v>13</v>
      </c>
      <c r="H11" s="27"/>
      <c r="I11" s="30">
        <f>28478.07+156.7+357.5+567.49</f>
        <v>29559.760000000002</v>
      </c>
      <c r="K11" s="14"/>
    </row>
    <row r="12" spans="1:12" ht="19.5" thickBot="1" x14ac:dyDescent="0.35">
      <c r="A12" s="12"/>
      <c r="B12" s="12" t="s">
        <v>31</v>
      </c>
      <c r="C12" s="12"/>
      <c r="D12" s="48">
        <v>16387.5</v>
      </c>
      <c r="F12" s="2"/>
      <c r="G12" s="6" t="s">
        <v>14</v>
      </c>
      <c r="H12" s="21"/>
      <c r="I12" s="22">
        <f>SUM(I8:I11)</f>
        <v>29541.229999999989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0</v>
      </c>
      <c r="I13" s="49">
        <f>+I12-I5</f>
        <v>0</v>
      </c>
    </row>
    <row r="14" spans="1:12" ht="19.5" thickBot="1" x14ac:dyDescent="0.35">
      <c r="A14" s="15"/>
      <c r="B14" s="15" t="s">
        <v>16</v>
      </c>
      <c r="C14" s="15"/>
      <c r="D14" s="17">
        <v>0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94149.11</v>
      </c>
      <c r="F15" s="14"/>
      <c r="I15" s="14"/>
    </row>
    <row r="16" spans="1:12" x14ac:dyDescent="0.3">
      <c r="A16" s="50"/>
      <c r="B16" s="51" t="s">
        <v>32</v>
      </c>
      <c r="C16" s="51"/>
      <c r="D16" s="52">
        <v>4152.1400000000003</v>
      </c>
      <c r="F16" s="14"/>
    </row>
    <row r="17" spans="1:9" x14ac:dyDescent="0.3">
      <c r="A17" s="27"/>
      <c r="B17" s="27" t="s">
        <v>18</v>
      </c>
      <c r="C17" s="27"/>
      <c r="D17" s="53">
        <v>4356</v>
      </c>
    </row>
    <row r="18" spans="1:9" x14ac:dyDescent="0.3">
      <c r="A18" s="27"/>
      <c r="B18" s="27" t="s">
        <v>33</v>
      </c>
      <c r="C18" s="27"/>
      <c r="D18" s="53">
        <f>5037.73+475.53+11608.34+1981.37+5000</f>
        <v>24102.969999999998</v>
      </c>
      <c r="I18" s="14"/>
    </row>
    <row r="19" spans="1:9" x14ac:dyDescent="0.3">
      <c r="A19" s="27"/>
      <c r="B19" s="27" t="s">
        <v>25</v>
      </c>
      <c r="C19" s="27"/>
      <c r="D19" s="53">
        <f>8893.5+9.5</f>
        <v>8903</v>
      </c>
    </row>
    <row r="20" spans="1:9" ht="19.5" thickBot="1" x14ac:dyDescent="0.35">
      <c r="A20" s="27"/>
      <c r="B20" s="27" t="s">
        <v>19</v>
      </c>
      <c r="C20" s="27"/>
      <c r="D20" s="30">
        <f>52635</f>
        <v>52635</v>
      </c>
      <c r="I20" s="14"/>
    </row>
    <row r="21" spans="1:9" ht="19.5" thickBot="1" x14ac:dyDescent="0.35">
      <c r="A21" s="31">
        <v>628</v>
      </c>
      <c r="B21" s="32" t="s">
        <v>20</v>
      </c>
      <c r="C21" s="33"/>
      <c r="D21" s="34">
        <f>+D22</f>
        <v>9260.1</v>
      </c>
      <c r="I21" s="14"/>
    </row>
    <row r="22" spans="1:9" ht="19.5" thickBot="1" x14ac:dyDescent="0.35">
      <c r="A22" s="15"/>
      <c r="B22" s="15" t="s">
        <v>21</v>
      </c>
      <c r="C22" s="15"/>
      <c r="D22" s="17">
        <v>9260.1</v>
      </c>
      <c r="I22" s="14"/>
    </row>
    <row r="23" spans="1:9" ht="19.5" thickBot="1" x14ac:dyDescent="0.35">
      <c r="A23" s="31">
        <v>629</v>
      </c>
      <c r="B23" s="32" t="s">
        <v>22</v>
      </c>
      <c r="C23" s="33"/>
      <c r="D23" s="34">
        <f>+D24</f>
        <v>8286.24</v>
      </c>
      <c r="I23" s="14"/>
    </row>
    <row r="24" spans="1:9" ht="19.5" thickBot="1" x14ac:dyDescent="0.35">
      <c r="A24" s="12"/>
      <c r="B24" s="12" t="s">
        <v>28</v>
      </c>
      <c r="C24" s="12"/>
      <c r="D24" s="13">
        <v>8286.24</v>
      </c>
      <c r="F24" s="14"/>
      <c r="I24" s="14"/>
    </row>
    <row r="25" spans="1:9" ht="19.5" thickBot="1" x14ac:dyDescent="0.35">
      <c r="A25" s="31">
        <v>631</v>
      </c>
      <c r="B25" s="32" t="s">
        <v>27</v>
      </c>
      <c r="C25" s="33"/>
      <c r="D25" s="34">
        <f>+D26</f>
        <v>190.08</v>
      </c>
      <c r="I25" s="14"/>
    </row>
    <row r="26" spans="1:9" ht="19.5" thickBot="1" x14ac:dyDescent="0.35">
      <c r="A26" s="41"/>
      <c r="B26" s="15" t="s">
        <v>27</v>
      </c>
      <c r="D26" s="42">
        <v>190.08</v>
      </c>
      <c r="I26" s="14"/>
    </row>
    <row r="27" spans="1:9" ht="19.5" thickBot="1" x14ac:dyDescent="0.35">
      <c r="A27" s="43"/>
      <c r="B27" s="44" t="s">
        <v>23</v>
      </c>
      <c r="C27" s="45">
        <f>+D2</f>
        <v>45291</v>
      </c>
      <c r="D27" s="46">
        <f>+D6-D10</f>
        <v>-823.03000000001339</v>
      </c>
      <c r="F27" s="36"/>
      <c r="G27" s="36"/>
      <c r="I27" s="37"/>
    </row>
    <row r="28" spans="1:9" ht="19.5" thickBot="1" x14ac:dyDescent="0.35">
      <c r="D28" s="14"/>
      <c r="I28" s="14"/>
    </row>
    <row r="29" spans="1:9" ht="19.5" thickBot="1" x14ac:dyDescent="0.35">
      <c r="A29" s="23"/>
      <c r="B29" s="24" t="s">
        <v>24</v>
      </c>
      <c r="C29" s="38">
        <f>+C27</f>
        <v>45291</v>
      </c>
      <c r="D29" s="40">
        <f>+D27+D3</f>
        <v>-823.03000000001339</v>
      </c>
      <c r="F29" s="36"/>
      <c r="G29" s="36"/>
      <c r="I29" s="37"/>
    </row>
    <row r="30" spans="1:9" x14ac:dyDescent="0.3">
      <c r="D30" s="35"/>
      <c r="I30" s="14"/>
    </row>
    <row r="31" spans="1:9" x14ac:dyDescent="0.3">
      <c r="D31" s="14"/>
      <c r="I31" s="14"/>
    </row>
    <row r="32" spans="1:9" x14ac:dyDescent="0.3">
      <c r="D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75B2-B00C-4B11-BE8D-B9225805A4FB}">
  <sheetPr>
    <tabColor rgb="FFFF0000"/>
  </sheetPr>
  <dimension ref="A1:L44"/>
  <sheetViews>
    <sheetView tabSelected="1" zoomScale="64" zoomScaleNormal="64" workbookViewId="0">
      <selection activeCell="B42" sqref="B42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1406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45657</v>
      </c>
      <c r="F2" s="64"/>
      <c r="G2" s="65" t="s">
        <v>0</v>
      </c>
      <c r="H2" s="66"/>
      <c r="I2" s="67">
        <f>+D2</f>
        <v>45657</v>
      </c>
    </row>
    <row r="3" spans="1:12" ht="19.5" thickBot="1" x14ac:dyDescent="0.35">
      <c r="A3" s="7"/>
      <c r="B3" s="8" t="s">
        <v>1</v>
      </c>
      <c r="C3" s="47">
        <v>45291</v>
      </c>
      <c r="D3" s="59">
        <f>+'2023'!D27</f>
        <v>-823.03000000001339</v>
      </c>
      <c r="F3" s="10">
        <v>57</v>
      </c>
      <c r="G3" s="11" t="s">
        <v>2</v>
      </c>
      <c r="H3" s="12"/>
      <c r="I3" s="13">
        <v>1145.3900000000001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>
        <v>0</v>
      </c>
    </row>
    <row r="5" spans="1:12" ht="19.5" thickBot="1" x14ac:dyDescent="0.35">
      <c r="A5" s="15"/>
      <c r="B5" s="15"/>
      <c r="D5" s="72" t="s">
        <v>3</v>
      </c>
      <c r="F5" s="69"/>
      <c r="G5" s="65" t="s">
        <v>4</v>
      </c>
      <c r="H5" s="70"/>
      <c r="I5" s="71">
        <f>+I4+I3</f>
        <v>1145.3900000000001</v>
      </c>
    </row>
    <row r="6" spans="1:12" ht="19.5" thickBot="1" x14ac:dyDescent="0.35">
      <c r="A6" s="23"/>
      <c r="B6" s="24" t="s">
        <v>5</v>
      </c>
      <c r="C6" s="25"/>
      <c r="D6" s="26">
        <f>+D7+D8</f>
        <v>234000</v>
      </c>
    </row>
    <row r="7" spans="1:12" ht="19.5" thickBot="1" x14ac:dyDescent="0.35">
      <c r="A7" s="12">
        <v>700</v>
      </c>
      <c r="B7" s="12" t="s">
        <v>6</v>
      </c>
      <c r="C7" s="12"/>
      <c r="D7" s="13">
        <v>234000</v>
      </c>
      <c r="F7" s="64"/>
      <c r="G7" s="65" t="s">
        <v>7</v>
      </c>
      <c r="H7" s="66"/>
      <c r="I7" s="68">
        <f>+I2</f>
        <v>45657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0">
        <v>101</v>
      </c>
      <c r="G8" s="11" t="s">
        <v>26</v>
      </c>
      <c r="H8" s="12"/>
      <c r="I8" s="60">
        <f>+D3</f>
        <v>-823.03000000001339</v>
      </c>
    </row>
    <row r="9" spans="1:12" ht="19.5" thickBot="1" x14ac:dyDescent="0.35">
      <c r="A9" s="15"/>
      <c r="B9" s="15"/>
      <c r="D9" s="72" t="s">
        <v>9</v>
      </c>
      <c r="F9" s="73">
        <v>129</v>
      </c>
      <c r="G9" s="29" t="s">
        <v>34</v>
      </c>
      <c r="H9" s="27"/>
      <c r="I9" s="39">
        <f>+D28</f>
        <v>-7946.8600000000151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241946.86000000002</v>
      </c>
      <c r="F10" s="73">
        <v>475</v>
      </c>
      <c r="G10" s="29" t="s">
        <v>11</v>
      </c>
      <c r="H10" s="27"/>
      <c r="I10" s="30">
        <v>1705.75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48654.1</v>
      </c>
      <c r="F11" s="73">
        <v>410</v>
      </c>
      <c r="G11" s="29" t="s">
        <v>13</v>
      </c>
      <c r="H11" s="27"/>
      <c r="I11" s="30">
        <v>8209.5300000000007</v>
      </c>
      <c r="K11" s="14"/>
    </row>
    <row r="12" spans="1:12" ht="19.5" thickBot="1" x14ac:dyDescent="0.35">
      <c r="A12" s="12"/>
      <c r="B12" s="12" t="s">
        <v>31</v>
      </c>
      <c r="C12" s="12"/>
      <c r="D12" s="13">
        <f>+'[1]6D'!$H$87</f>
        <v>48654.1</v>
      </c>
      <c r="F12" s="64"/>
      <c r="G12" s="65" t="s">
        <v>14</v>
      </c>
      <c r="H12" s="70"/>
      <c r="I12" s="71">
        <f>SUM(I8:I11)</f>
        <v>1145.3899999999721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208.66</v>
      </c>
      <c r="I13" s="49">
        <f>+I12-I5</f>
        <v>-2.7966962079517543E-11</v>
      </c>
    </row>
    <row r="14" spans="1:12" ht="19.5" thickBot="1" x14ac:dyDescent="0.35">
      <c r="A14" s="15"/>
      <c r="B14" s="15" t="s">
        <v>16</v>
      </c>
      <c r="C14" s="15"/>
      <c r="D14" s="17">
        <f>+'[1]6D'!$H$90</f>
        <v>208.66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157728.14000000001</v>
      </c>
      <c r="I15" s="14"/>
    </row>
    <row r="16" spans="1:12" x14ac:dyDescent="0.3">
      <c r="A16" s="50"/>
      <c r="B16" s="51" t="s">
        <v>32</v>
      </c>
      <c r="C16" s="51"/>
      <c r="D16" s="52">
        <f>+'[1]6D'!$H$85</f>
        <v>4318.22</v>
      </c>
    </row>
    <row r="17" spans="1:12" x14ac:dyDescent="0.3">
      <c r="A17" s="27"/>
      <c r="B17" s="27" t="s">
        <v>18</v>
      </c>
      <c r="C17" s="27"/>
      <c r="D17" s="53">
        <v>544.5</v>
      </c>
    </row>
    <row r="18" spans="1:12" x14ac:dyDescent="0.3">
      <c r="A18" s="27"/>
      <c r="B18" s="27" t="s">
        <v>33</v>
      </c>
      <c r="C18" s="27"/>
      <c r="D18" s="53">
        <v>43176.19</v>
      </c>
      <c r="I18" s="14"/>
    </row>
    <row r="19" spans="1:12" x14ac:dyDescent="0.3">
      <c r="A19" s="27"/>
      <c r="B19" s="27" t="s">
        <v>25</v>
      </c>
      <c r="C19" s="27"/>
      <c r="D19" s="53">
        <f>+'[1]6D'!$H$94</f>
        <v>37192.85</v>
      </c>
    </row>
    <row r="20" spans="1:12" ht="19.5" thickBot="1" x14ac:dyDescent="0.35">
      <c r="A20" s="27"/>
      <c r="B20" s="27" t="s">
        <v>19</v>
      </c>
      <c r="C20" s="27"/>
      <c r="D20" s="53">
        <f>16500+55996.38</f>
        <v>72496.38</v>
      </c>
      <c r="I20" s="14"/>
    </row>
    <row r="21" spans="1:12" ht="19.5" thickBot="1" x14ac:dyDescent="0.35">
      <c r="A21" s="31">
        <v>628</v>
      </c>
      <c r="B21" s="32" t="s">
        <v>20</v>
      </c>
      <c r="C21" s="33"/>
      <c r="D21" s="34">
        <f>+D22</f>
        <v>5537.02</v>
      </c>
      <c r="I21" s="14"/>
      <c r="J21" s="54"/>
      <c r="K21" s="54"/>
      <c r="L21" s="54"/>
    </row>
    <row r="22" spans="1:12" ht="19.5" thickBot="1" x14ac:dyDescent="0.35">
      <c r="A22" s="15"/>
      <c r="B22" s="15" t="s">
        <v>21</v>
      </c>
      <c r="C22" s="15"/>
      <c r="D22" s="58">
        <v>5537.02</v>
      </c>
      <c r="I22" s="14"/>
      <c r="J22" s="54"/>
      <c r="K22" s="56"/>
      <c r="L22" s="54"/>
    </row>
    <row r="23" spans="1:12" ht="19.5" thickBot="1" x14ac:dyDescent="0.35">
      <c r="A23" s="31">
        <v>629</v>
      </c>
      <c r="B23" s="32" t="s">
        <v>22</v>
      </c>
      <c r="C23" s="33"/>
      <c r="D23" s="34">
        <f>+D24</f>
        <v>29686.59</v>
      </c>
      <c r="I23" s="14"/>
      <c r="J23" s="54"/>
      <c r="K23" s="57"/>
      <c r="L23" s="54"/>
    </row>
    <row r="24" spans="1:12" ht="19.5" thickBot="1" x14ac:dyDescent="0.35">
      <c r="A24" s="12"/>
      <c r="B24" s="12" t="s">
        <v>28</v>
      </c>
      <c r="C24" s="12"/>
      <c r="D24" s="13">
        <v>29686.59</v>
      </c>
      <c r="F24" s="14"/>
      <c r="G24" s="14"/>
      <c r="H24" s="14"/>
      <c r="I24" s="14"/>
      <c r="J24" s="54"/>
      <c r="K24" s="57"/>
      <c r="L24" s="54"/>
    </row>
    <row r="25" spans="1:12" ht="19.5" thickBot="1" x14ac:dyDescent="0.35">
      <c r="A25" s="31">
        <v>631</v>
      </c>
      <c r="B25" s="32" t="s">
        <v>27</v>
      </c>
      <c r="C25" s="33"/>
      <c r="D25" s="34">
        <f>+D26+D27</f>
        <v>132.35</v>
      </c>
      <c r="I25" s="14"/>
      <c r="J25" s="54"/>
      <c r="K25" s="57"/>
      <c r="L25" s="54"/>
    </row>
    <row r="26" spans="1:12" x14ac:dyDescent="0.3">
      <c r="A26" s="41"/>
      <c r="B26" s="15" t="s">
        <v>27</v>
      </c>
      <c r="D26" s="42">
        <v>132.35</v>
      </c>
      <c r="I26" s="14"/>
      <c r="J26" s="54"/>
      <c r="K26" s="57"/>
      <c r="L26" s="54"/>
    </row>
    <row r="27" spans="1:12" ht="19.5" thickBot="1" x14ac:dyDescent="0.35">
      <c r="A27" s="41"/>
      <c r="B27" s="15"/>
      <c r="D27" s="42"/>
      <c r="I27" s="14"/>
      <c r="J27" s="54"/>
      <c r="K27" s="57"/>
      <c r="L27" s="54"/>
    </row>
    <row r="28" spans="1:12" ht="19.5" thickBot="1" x14ac:dyDescent="0.35">
      <c r="A28" s="43"/>
      <c r="B28" s="44" t="s">
        <v>23</v>
      </c>
      <c r="C28" s="61">
        <f>+D2</f>
        <v>45657</v>
      </c>
      <c r="D28" s="46">
        <f>+D6-D10</f>
        <v>-7946.8600000000151</v>
      </c>
      <c r="F28" s="37"/>
      <c r="I28" s="14"/>
      <c r="J28" s="54"/>
      <c r="K28" s="57"/>
      <c r="L28" s="54"/>
    </row>
    <row r="29" spans="1:12" ht="19.5" thickBot="1" x14ac:dyDescent="0.35">
      <c r="C29" s="62"/>
      <c r="D29" s="14"/>
      <c r="I29" s="14"/>
      <c r="J29" s="54"/>
      <c r="K29" s="57"/>
      <c r="L29" s="54"/>
    </row>
    <row r="30" spans="1:12" ht="19.5" thickBot="1" x14ac:dyDescent="0.35">
      <c r="A30" s="23"/>
      <c r="B30" s="24" t="s">
        <v>37</v>
      </c>
      <c r="C30" s="63">
        <f>+C28</f>
        <v>45657</v>
      </c>
      <c r="D30" s="40">
        <f>+D28+D3</f>
        <v>-8769.8900000000285</v>
      </c>
      <c r="F30" s="36"/>
      <c r="I30" s="14"/>
      <c r="J30" s="54"/>
      <c r="K30" s="57"/>
      <c r="L30" s="54"/>
    </row>
    <row r="31" spans="1:12" x14ac:dyDescent="0.3">
      <c r="D31" s="35"/>
      <c r="G31" s="54"/>
      <c r="H31" s="54"/>
      <c r="I31" s="55"/>
      <c r="J31" s="54"/>
      <c r="K31" s="54"/>
      <c r="L31" s="54"/>
    </row>
    <row r="32" spans="1:12" x14ac:dyDescent="0.3">
      <c r="D32" s="14"/>
      <c r="I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  <row r="44" spans="4:4" x14ac:dyDescent="0.3">
      <c r="D44" s="14"/>
    </row>
  </sheetData>
  <pageMargins left="0.31496062992125984" right="0.11811023622047245" top="0.74803149606299213" bottom="0.74803149606299213" header="0.31496062992125984" footer="0.31496062992125984"/>
  <pageSetup paperSize="9" scale="70" orientation="landscape" r:id="rId1"/>
  <ignoredErrors>
    <ignoredError sqref="D12:D16 D23 D19 D21 D27 D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B8C2-B6A9-42F2-A435-EE1CD01D2A99}">
  <dimension ref="A1:L44"/>
  <sheetViews>
    <sheetView workbookViewId="0">
      <selection activeCell="D4" sqref="D4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1406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46022</v>
      </c>
      <c r="F2" s="2"/>
      <c r="G2" s="6" t="s">
        <v>0</v>
      </c>
      <c r="H2" s="4"/>
      <c r="I2" s="5">
        <f>+D2</f>
        <v>46022</v>
      </c>
    </row>
    <row r="3" spans="1:12" ht="19.5" thickBot="1" x14ac:dyDescent="0.35">
      <c r="A3" s="7"/>
      <c r="B3" s="8" t="s">
        <v>1</v>
      </c>
      <c r="C3" s="47">
        <v>45657</v>
      </c>
      <c r="D3" s="59">
        <f>+'2024'!D30</f>
        <v>-8769.8900000000285</v>
      </c>
      <c r="F3" s="10">
        <v>57</v>
      </c>
      <c r="G3" s="11" t="s">
        <v>2</v>
      </c>
      <c r="H3" s="12"/>
      <c r="I3" s="13">
        <v>0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>
        <v>0</v>
      </c>
    </row>
    <row r="5" spans="1:12" ht="19.5" thickBot="1" x14ac:dyDescent="0.35">
      <c r="A5" s="15"/>
      <c r="B5" s="15"/>
      <c r="D5" s="19" t="s">
        <v>3</v>
      </c>
      <c r="F5" s="20"/>
      <c r="G5" s="6" t="s">
        <v>4</v>
      </c>
      <c r="H5" s="21"/>
      <c r="I5" s="22">
        <f>+I4+I3</f>
        <v>0</v>
      </c>
    </row>
    <row r="6" spans="1:12" ht="19.5" thickBot="1" x14ac:dyDescent="0.35">
      <c r="A6" s="23"/>
      <c r="B6" s="24" t="s">
        <v>5</v>
      </c>
      <c r="C6" s="25"/>
      <c r="D6" s="26">
        <f>+D7+D8</f>
        <v>0</v>
      </c>
    </row>
    <row r="7" spans="1:12" ht="19.5" thickBot="1" x14ac:dyDescent="0.35">
      <c r="A7" s="12">
        <v>700</v>
      </c>
      <c r="B7" s="12" t="s">
        <v>6</v>
      </c>
      <c r="C7" s="12"/>
      <c r="D7" s="13">
        <v>0</v>
      </c>
      <c r="F7" s="2"/>
      <c r="G7" s="6" t="s">
        <v>7</v>
      </c>
      <c r="H7" s="4"/>
      <c r="I7" s="5">
        <f>+I2</f>
        <v>46022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1">
        <v>101</v>
      </c>
      <c r="G8" s="11" t="s">
        <v>26</v>
      </c>
      <c r="H8" s="12"/>
      <c r="I8" s="13">
        <f>+D3</f>
        <v>-8769.8900000000285</v>
      </c>
    </row>
    <row r="9" spans="1:12" ht="19.5" thickBot="1" x14ac:dyDescent="0.35">
      <c r="A9" s="15"/>
      <c r="B9" s="15"/>
      <c r="D9" s="19" t="s">
        <v>9</v>
      </c>
      <c r="F9" s="29">
        <v>129</v>
      </c>
      <c r="G9" s="29" t="s">
        <v>35</v>
      </c>
      <c r="H9" s="27"/>
      <c r="I9" s="39">
        <v>0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0</v>
      </c>
      <c r="F10" s="29">
        <v>475</v>
      </c>
      <c r="G10" s="29" t="s">
        <v>11</v>
      </c>
      <c r="H10" s="27"/>
      <c r="I10" s="30">
        <v>0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0</v>
      </c>
      <c r="F11" s="29">
        <v>410</v>
      </c>
      <c r="G11" s="29" t="s">
        <v>13</v>
      </c>
      <c r="H11" s="27"/>
      <c r="I11" s="30">
        <v>0</v>
      </c>
      <c r="K11" s="14"/>
    </row>
    <row r="12" spans="1:12" ht="19.5" thickBot="1" x14ac:dyDescent="0.35">
      <c r="A12" s="12"/>
      <c r="B12" s="12" t="s">
        <v>31</v>
      </c>
      <c r="C12" s="12"/>
      <c r="D12" s="13">
        <v>0</v>
      </c>
      <c r="F12" s="2"/>
      <c r="G12" s="6" t="s">
        <v>14</v>
      </c>
      <c r="H12" s="21"/>
      <c r="I12" s="22">
        <f>SUM(I8:I11)</f>
        <v>-8769.8900000000285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0</v>
      </c>
      <c r="I13" s="49">
        <f>+I12-I5</f>
        <v>-8769.8900000000285</v>
      </c>
    </row>
    <row r="14" spans="1:12" ht="19.5" thickBot="1" x14ac:dyDescent="0.35">
      <c r="A14" s="15"/>
      <c r="B14" s="15" t="s">
        <v>16</v>
      </c>
      <c r="C14" s="15"/>
      <c r="D14" s="17">
        <v>0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0</v>
      </c>
      <c r="I15" s="14"/>
    </row>
    <row r="16" spans="1:12" x14ac:dyDescent="0.3">
      <c r="A16" s="50"/>
      <c r="B16" s="51" t="s">
        <v>32</v>
      </c>
      <c r="C16" s="51"/>
      <c r="D16" s="52">
        <v>0</v>
      </c>
    </row>
    <row r="17" spans="1:9" x14ac:dyDescent="0.3">
      <c r="A17" s="27"/>
      <c r="B17" s="27" t="s">
        <v>18</v>
      </c>
      <c r="C17" s="27"/>
      <c r="D17" s="30">
        <v>0</v>
      </c>
    </row>
    <row r="18" spans="1:9" x14ac:dyDescent="0.3">
      <c r="A18" s="27"/>
      <c r="B18" s="27" t="s">
        <v>33</v>
      </c>
      <c r="C18" s="27"/>
      <c r="D18" s="30">
        <v>0</v>
      </c>
      <c r="I18" s="14"/>
    </row>
    <row r="19" spans="1:9" x14ac:dyDescent="0.3">
      <c r="A19" s="27"/>
      <c r="B19" s="27" t="s">
        <v>25</v>
      </c>
      <c r="C19" s="27"/>
      <c r="D19" s="30">
        <v>0</v>
      </c>
    </row>
    <row r="20" spans="1:9" ht="19.5" thickBot="1" x14ac:dyDescent="0.35">
      <c r="A20" s="27"/>
      <c r="B20" s="27" t="s">
        <v>19</v>
      </c>
      <c r="C20" s="27"/>
      <c r="D20" s="30">
        <v>0</v>
      </c>
      <c r="I20" s="14"/>
    </row>
    <row r="21" spans="1:9" ht="19.5" thickBot="1" x14ac:dyDescent="0.35">
      <c r="A21" s="31">
        <v>628</v>
      </c>
      <c r="B21" s="32" t="s">
        <v>20</v>
      </c>
      <c r="C21" s="33"/>
      <c r="D21" s="34">
        <f>+D22</f>
        <v>0</v>
      </c>
      <c r="I21" s="14"/>
    </row>
    <row r="22" spans="1:9" ht="19.5" thickBot="1" x14ac:dyDescent="0.35">
      <c r="A22" s="15"/>
      <c r="B22" s="15" t="s">
        <v>21</v>
      </c>
      <c r="C22" s="15"/>
      <c r="D22" s="17">
        <v>0</v>
      </c>
      <c r="I22" s="14"/>
    </row>
    <row r="23" spans="1:9" ht="19.5" thickBot="1" x14ac:dyDescent="0.35">
      <c r="A23" s="31">
        <v>629</v>
      </c>
      <c r="B23" s="32" t="s">
        <v>22</v>
      </c>
      <c r="C23" s="33"/>
      <c r="D23" s="34">
        <f>+D24</f>
        <v>0</v>
      </c>
      <c r="I23" s="14"/>
    </row>
    <row r="24" spans="1:9" ht="19.5" thickBot="1" x14ac:dyDescent="0.35">
      <c r="A24" s="12"/>
      <c r="B24" s="12" t="s">
        <v>28</v>
      </c>
      <c r="C24" s="12"/>
      <c r="D24" s="13">
        <v>0</v>
      </c>
      <c r="F24" s="14"/>
      <c r="I24" s="14"/>
    </row>
    <row r="25" spans="1:9" ht="19.5" thickBot="1" x14ac:dyDescent="0.35">
      <c r="A25" s="31">
        <v>631</v>
      </c>
      <c r="B25" s="32" t="s">
        <v>27</v>
      </c>
      <c r="C25" s="33"/>
      <c r="D25" s="34">
        <f>+D26+D27</f>
        <v>0</v>
      </c>
      <c r="I25" s="14"/>
    </row>
    <row r="26" spans="1:9" x14ac:dyDescent="0.3">
      <c r="A26" s="41"/>
      <c r="B26" s="15" t="s">
        <v>27</v>
      </c>
      <c r="D26" s="42">
        <v>0</v>
      </c>
      <c r="I26" s="14"/>
    </row>
    <row r="27" spans="1:9" ht="19.5" thickBot="1" x14ac:dyDescent="0.35">
      <c r="A27" s="41"/>
      <c r="B27" s="15"/>
      <c r="D27" s="42"/>
      <c r="I27" s="14"/>
    </row>
    <row r="28" spans="1:9" ht="19.5" thickBot="1" x14ac:dyDescent="0.35">
      <c r="A28" s="43"/>
      <c r="B28" s="44" t="s">
        <v>23</v>
      </c>
      <c r="C28" s="45">
        <f>+D2</f>
        <v>46022</v>
      </c>
      <c r="D28" s="46">
        <f>+D6-D10</f>
        <v>0</v>
      </c>
      <c r="F28" s="36"/>
      <c r="G28" s="36"/>
      <c r="I28" s="37"/>
    </row>
    <row r="29" spans="1:9" ht="19.5" thickBot="1" x14ac:dyDescent="0.35">
      <c r="D29" s="14"/>
      <c r="I29" s="14"/>
    </row>
    <row r="30" spans="1:9" ht="19.5" thickBot="1" x14ac:dyDescent="0.35">
      <c r="A30" s="23"/>
      <c r="B30" s="24" t="s">
        <v>36</v>
      </c>
      <c r="C30" s="38">
        <f>+C28</f>
        <v>46022</v>
      </c>
      <c r="D30" s="40">
        <f>+D28+D3</f>
        <v>-8769.8900000000285</v>
      </c>
      <c r="F30" s="36"/>
      <c r="G30" s="36"/>
      <c r="I30" s="37"/>
    </row>
    <row r="31" spans="1:9" x14ac:dyDescent="0.3">
      <c r="D31" s="35"/>
      <c r="I31" s="14"/>
    </row>
    <row r="32" spans="1:9" x14ac:dyDescent="0.3">
      <c r="D32" s="14"/>
      <c r="I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  <row r="44" spans="4:4" x14ac:dyDescent="0.3">
      <c r="D4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cremon</dc:creator>
  <cp:lastModifiedBy>Esteban Gil Cordón</cp:lastModifiedBy>
  <cp:lastPrinted>2025-01-24T06:17:32Z</cp:lastPrinted>
  <dcterms:created xsi:type="dcterms:W3CDTF">2015-06-05T18:19:34Z</dcterms:created>
  <dcterms:modified xsi:type="dcterms:W3CDTF">2026-01-27T12:16:54Z</dcterms:modified>
</cp:coreProperties>
</file>